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0" yWindow="0" windowWidth="16515" windowHeight="12645" activeTab="3"/>
  </bookViews>
  <sheets>
    <sheet name="Prêt" sheetId="1" r:id="rId1"/>
    <sheet name="Budget" sheetId="2" r:id="rId2"/>
    <sheet name="Feuil3" sheetId="3" r:id="rId3"/>
    <sheet name="Feuil1" sheetId="4" r:id="rId4"/>
  </sheets>
  <calcPr calcId="144525"/>
</workbook>
</file>

<file path=xl/calcChain.xml><?xml version="1.0" encoding="utf-8"?>
<calcChain xmlns="http://schemas.openxmlformats.org/spreadsheetml/2006/main">
  <c r="B20" i="2" l="1"/>
  <c r="B40" i="2"/>
  <c r="B39" i="2"/>
  <c r="B27" i="3"/>
  <c r="B24" i="3"/>
  <c r="B22" i="3"/>
  <c r="B21" i="3"/>
  <c r="B19" i="3"/>
  <c r="B15" i="3"/>
  <c r="B8" i="3"/>
  <c r="B5" i="3"/>
  <c r="B48" i="2"/>
  <c r="B43" i="2"/>
  <c r="B36" i="2"/>
  <c r="B33" i="2"/>
  <c r="B29" i="2"/>
  <c r="B31" i="2"/>
  <c r="B30" i="2"/>
  <c r="E16" i="1" l="1"/>
  <c r="F21" i="1"/>
  <c r="F20" i="1"/>
  <c r="F18" i="1"/>
  <c r="F17" i="1"/>
  <c r="F16" i="1" l="1"/>
  <c r="B26" i="2" l="1"/>
  <c r="B19" i="2"/>
  <c r="B22" i="2" s="1"/>
  <c r="F14" i="1"/>
  <c r="F13" i="1"/>
  <c r="F3" i="1"/>
  <c r="F5" i="1"/>
  <c r="F6" i="1"/>
  <c r="F8" i="1"/>
  <c r="F9" i="1"/>
  <c r="F11" i="1"/>
  <c r="F12" i="1"/>
  <c r="F2" i="1"/>
</calcChain>
</file>

<file path=xl/sharedStrings.xml><?xml version="1.0" encoding="utf-8"?>
<sst xmlns="http://schemas.openxmlformats.org/spreadsheetml/2006/main" count="86" uniqueCount="73">
  <si>
    <t>CAPITAL</t>
  </si>
  <si>
    <t>TAUX</t>
  </si>
  <si>
    <t>DUREE (ans)</t>
  </si>
  <si>
    <t>Prêt</t>
  </si>
  <si>
    <t>Assurance</t>
  </si>
  <si>
    <t>Mensualité</t>
  </si>
  <si>
    <t>3.2%</t>
  </si>
  <si>
    <t>42624.00</t>
  </si>
  <si>
    <t>3.4%</t>
  </si>
  <si>
    <t>45552.00</t>
  </si>
  <si>
    <t>39071.20</t>
  </si>
  <si>
    <t>41756.80</t>
  </si>
  <si>
    <t>35519.08</t>
  </si>
  <si>
    <t>37960.23</t>
  </si>
  <si>
    <t>26043.42</t>
  </si>
  <si>
    <t>Intérêt</t>
  </si>
  <si>
    <t>Prix</t>
  </si>
  <si>
    <t>Notaire</t>
  </si>
  <si>
    <t>soit 20000 pour la rénovation</t>
  </si>
  <si>
    <t>10000 de don</t>
  </si>
  <si>
    <t>Salaire net</t>
  </si>
  <si>
    <t>Impot direct</t>
  </si>
  <si>
    <t>Taxe habitation</t>
  </si>
  <si>
    <t>900/12</t>
  </si>
  <si>
    <t>Taxe fonciére</t>
  </si>
  <si>
    <t>Charge copropriétée</t>
  </si>
  <si>
    <t>Assurance GMF</t>
  </si>
  <si>
    <t>Telephone</t>
  </si>
  <si>
    <t>Internet</t>
  </si>
  <si>
    <t>Carburant</t>
  </si>
  <si>
    <t>alimentation + entretien</t>
  </si>
  <si>
    <t>Sodexo</t>
  </si>
  <si>
    <t>EDF</t>
  </si>
  <si>
    <t>PERP CNP</t>
  </si>
  <si>
    <t>Eparfix</t>
  </si>
  <si>
    <t>PEL</t>
  </si>
  <si>
    <t>PEE</t>
  </si>
  <si>
    <t>Loyer</t>
  </si>
  <si>
    <t>Restant</t>
  </si>
  <si>
    <t>Relicat</t>
  </si>
  <si>
    <t>Epargne</t>
  </si>
  <si>
    <t>Abondement</t>
  </si>
  <si>
    <t>degroupage</t>
  </si>
  <si>
    <t>+++++</t>
  </si>
  <si>
    <t>58 pour ITT</t>
  </si>
  <si>
    <t>87,67 par trimestre</t>
  </si>
  <si>
    <t>Abondement mensuel</t>
  </si>
  <si>
    <t>Abondement annuel</t>
  </si>
  <si>
    <t>PEE mensuel</t>
  </si>
  <si>
    <t>PEE annuel</t>
  </si>
  <si>
    <t>Total PEE annuel</t>
  </si>
  <si>
    <t>Loyer annuel</t>
  </si>
  <si>
    <t>Déduction 30%</t>
  </si>
  <si>
    <t>105000 à 2,95%</t>
  </si>
  <si>
    <t>Compte CE : 30 octobre 2013</t>
  </si>
  <si>
    <t>Fin décembre</t>
  </si>
  <si>
    <t>Livret A</t>
  </si>
  <si>
    <t>LDD</t>
  </si>
  <si>
    <t>LEL</t>
  </si>
  <si>
    <t>Assurance vie</t>
  </si>
  <si>
    <t>Avance notaire</t>
  </si>
  <si>
    <t>Total épargne</t>
  </si>
  <si>
    <t>Compte courant</t>
  </si>
  <si>
    <t xml:space="preserve">Solde fin </t>
  </si>
  <si>
    <t>Charge Syndic</t>
  </si>
  <si>
    <t>Benefice</t>
  </si>
  <si>
    <t>Loyer net</t>
  </si>
  <si>
    <t>12 mois</t>
  </si>
  <si>
    <t>4 x 210</t>
  </si>
  <si>
    <t>assurance 30 Euros / mois</t>
  </si>
  <si>
    <t>Epargne salariale</t>
  </si>
  <si>
    <t>LA-BRESSE Lot de 2 chaises, chêne massif</t>
  </si>
  <si>
    <t>mistergoodeeal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</si>
</sst>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10" fontId="0" fillId="5" borderId="4" xfId="0" applyNumberFormat="1" applyFill="1" applyBorder="1" applyAlignment="1">
      <alignment horizontal="center" vertical="center" wrapText="1"/>
    </xf>
    <xf numFmtId="9" fontId="0" fillId="5" borderId="4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5" borderId="5" xfId="0" applyFill="1" applyBorder="1" applyAlignment="1">
      <alignment horizontal="center" vertical="center" wrapText="1"/>
    </xf>
    <xf numFmtId="9" fontId="0" fillId="5" borderId="2" xfId="0" applyNumberForma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10" fontId="0" fillId="5" borderId="1" xfId="0" applyNumberFormat="1" applyFill="1" applyBorder="1" applyAlignment="1">
      <alignment horizontal="center" vertical="center"/>
    </xf>
    <xf numFmtId="10" fontId="0" fillId="5" borderId="1" xfId="0" applyNumberForma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J17" sqref="J17"/>
    </sheetView>
  </sheetViews>
  <sheetFormatPr baseColWidth="10" defaultRowHeight="15" x14ac:dyDescent="0.25"/>
  <cols>
    <col min="2" max="2" width="11.42578125" style="17"/>
    <col min="8" max="8" width="24.28515625" customWidth="1"/>
    <col min="10" max="10" width="17.28515625" customWidth="1"/>
  </cols>
  <sheetData>
    <row r="1" spans="1:10" ht="30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15</v>
      </c>
    </row>
    <row r="2" spans="1:10" ht="15.75" thickBot="1" x14ac:dyDescent="0.3">
      <c r="A2" s="5">
        <v>120000</v>
      </c>
      <c r="B2" s="6" t="s">
        <v>6</v>
      </c>
      <c r="C2" s="6">
        <v>20</v>
      </c>
      <c r="D2" s="6">
        <v>677.6</v>
      </c>
      <c r="E2" s="6">
        <v>66.3</v>
      </c>
      <c r="F2" s="6">
        <f>D2+E2</f>
        <v>743.9</v>
      </c>
      <c r="G2" s="6" t="s">
        <v>7</v>
      </c>
    </row>
    <row r="3" spans="1:10" ht="15.75" thickBot="1" x14ac:dyDescent="0.3">
      <c r="A3" s="5">
        <v>120000</v>
      </c>
      <c r="B3" s="6" t="s">
        <v>8</v>
      </c>
      <c r="C3" s="6">
        <v>20</v>
      </c>
      <c r="D3" s="6">
        <v>689.8</v>
      </c>
      <c r="E3" s="6">
        <v>66.3</v>
      </c>
      <c r="F3" s="6">
        <f t="shared" ref="F3:F12" si="0">D3+E3</f>
        <v>756.09999999999991</v>
      </c>
      <c r="G3" s="6" t="s">
        <v>9</v>
      </c>
    </row>
    <row r="4" spans="1:10" ht="15.75" thickBot="1" x14ac:dyDescent="0.3">
      <c r="A4" s="3"/>
      <c r="B4" s="4"/>
      <c r="C4" s="4"/>
      <c r="D4" s="4"/>
      <c r="E4" s="4"/>
      <c r="F4" s="4"/>
      <c r="G4" s="4"/>
    </row>
    <row r="5" spans="1:10" ht="15.75" thickBot="1" x14ac:dyDescent="0.3">
      <c r="A5" s="7">
        <v>110000</v>
      </c>
      <c r="B5" s="8" t="s">
        <v>6</v>
      </c>
      <c r="C5" s="8">
        <v>20</v>
      </c>
      <c r="D5" s="8">
        <v>621.13</v>
      </c>
      <c r="E5" s="8">
        <v>60.77</v>
      </c>
      <c r="F5" s="8">
        <f t="shared" si="0"/>
        <v>681.9</v>
      </c>
      <c r="G5" s="8" t="s">
        <v>10</v>
      </c>
    </row>
    <row r="6" spans="1:10" ht="15.75" thickBot="1" x14ac:dyDescent="0.3">
      <c r="A6" s="7">
        <v>110000</v>
      </c>
      <c r="B6" s="8" t="s">
        <v>8</v>
      </c>
      <c r="C6" s="8">
        <v>20</v>
      </c>
      <c r="D6" s="8">
        <v>632.32000000000005</v>
      </c>
      <c r="E6" s="8">
        <v>60.77</v>
      </c>
      <c r="F6" s="8">
        <f t="shared" si="0"/>
        <v>693.09</v>
      </c>
      <c r="G6" s="8" t="s">
        <v>11</v>
      </c>
    </row>
    <row r="7" spans="1:10" ht="15.75" thickBot="1" x14ac:dyDescent="0.3">
      <c r="A7" s="3"/>
      <c r="B7" s="4"/>
      <c r="C7" s="4"/>
      <c r="D7" s="4"/>
      <c r="E7" s="4"/>
      <c r="F7" s="4"/>
      <c r="G7" s="4"/>
    </row>
    <row r="8" spans="1:10" ht="15.75" thickBot="1" x14ac:dyDescent="0.3">
      <c r="A8" s="9">
        <v>100000</v>
      </c>
      <c r="B8" s="10" t="s">
        <v>6</v>
      </c>
      <c r="C8" s="10">
        <v>20</v>
      </c>
      <c r="D8" s="10">
        <v>654.66</v>
      </c>
      <c r="E8" s="10">
        <v>55.25</v>
      </c>
      <c r="F8" s="10">
        <f t="shared" si="0"/>
        <v>709.91</v>
      </c>
      <c r="G8" s="10" t="s">
        <v>12</v>
      </c>
    </row>
    <row r="9" spans="1:10" ht="15.75" thickBot="1" x14ac:dyDescent="0.3">
      <c r="A9" s="9">
        <v>100000</v>
      </c>
      <c r="B9" s="10" t="s">
        <v>8</v>
      </c>
      <c r="C9" s="10">
        <v>20</v>
      </c>
      <c r="D9" s="10">
        <v>574.83000000000004</v>
      </c>
      <c r="E9" s="10">
        <v>55.25</v>
      </c>
      <c r="F9" s="10">
        <f t="shared" si="0"/>
        <v>630.08000000000004</v>
      </c>
      <c r="G9" s="10" t="s">
        <v>13</v>
      </c>
    </row>
    <row r="10" spans="1:10" ht="15.75" thickBot="1" x14ac:dyDescent="0.3">
      <c r="A10" s="3"/>
      <c r="B10" s="4"/>
      <c r="C10" s="4"/>
      <c r="D10" s="4"/>
      <c r="E10" s="4"/>
      <c r="F10" s="4"/>
      <c r="G10" s="4"/>
    </row>
    <row r="11" spans="1:10" ht="15.75" thickBot="1" x14ac:dyDescent="0.3">
      <c r="A11" s="11">
        <v>100000</v>
      </c>
      <c r="B11" s="12" t="s">
        <v>6</v>
      </c>
      <c r="C11" s="12">
        <v>15</v>
      </c>
      <c r="D11" s="12">
        <v>700.24</v>
      </c>
      <c r="E11" s="12">
        <v>55.25</v>
      </c>
      <c r="F11" s="12">
        <f t="shared" si="0"/>
        <v>755.49</v>
      </c>
      <c r="G11" s="12" t="s">
        <v>14</v>
      </c>
    </row>
    <row r="12" spans="1:10" ht="15.75" thickBot="1" x14ac:dyDescent="0.3">
      <c r="A12" s="11">
        <v>100000</v>
      </c>
      <c r="B12" s="12" t="s">
        <v>8</v>
      </c>
      <c r="C12" s="12">
        <v>15</v>
      </c>
      <c r="D12" s="12">
        <v>709.98</v>
      </c>
      <c r="E12" s="12">
        <v>55.25</v>
      </c>
      <c r="F12" s="12">
        <f t="shared" si="0"/>
        <v>765.23</v>
      </c>
      <c r="G12" s="12">
        <v>27796.74</v>
      </c>
    </row>
    <row r="13" spans="1:10" ht="15.75" thickBot="1" x14ac:dyDescent="0.3">
      <c r="A13" s="11">
        <v>100000</v>
      </c>
      <c r="B13" s="13">
        <v>3.1E-2</v>
      </c>
      <c r="C13" s="12">
        <v>15</v>
      </c>
      <c r="D13" s="12">
        <v>695.4</v>
      </c>
      <c r="E13" s="12">
        <v>55.25</v>
      </c>
      <c r="F13" s="12">
        <f t="shared" ref="F13:F14" si="1">D13+E13</f>
        <v>750.65</v>
      </c>
      <c r="G13" s="12">
        <v>25173.23</v>
      </c>
    </row>
    <row r="14" spans="1:10" ht="15.75" thickBot="1" x14ac:dyDescent="0.3">
      <c r="A14" s="11">
        <v>100000</v>
      </c>
      <c r="B14" s="14">
        <v>0.03</v>
      </c>
      <c r="C14" s="12">
        <v>15</v>
      </c>
      <c r="D14" s="12">
        <v>690.58</v>
      </c>
      <c r="E14" s="12">
        <v>55.25</v>
      </c>
      <c r="F14" s="12">
        <f t="shared" si="1"/>
        <v>745.83</v>
      </c>
      <c r="G14" s="12">
        <v>24304.7</v>
      </c>
    </row>
    <row r="15" spans="1:10" ht="15.75" thickBot="1" x14ac:dyDescent="0.3">
      <c r="A15" s="3"/>
      <c r="B15" s="4"/>
      <c r="C15" s="4"/>
      <c r="D15" s="4"/>
      <c r="E15" s="4"/>
      <c r="F15" s="4"/>
      <c r="G15" s="4"/>
    </row>
    <row r="16" spans="1:10" ht="15.75" thickBot="1" x14ac:dyDescent="0.3">
      <c r="A16" s="23">
        <v>105000</v>
      </c>
      <c r="B16" s="19">
        <v>0.03</v>
      </c>
      <c r="C16" s="20">
        <v>15</v>
      </c>
      <c r="D16" s="20">
        <v>725.11</v>
      </c>
      <c r="E16" s="20">
        <f>87.67/3</f>
        <v>29.223333333333333</v>
      </c>
      <c r="F16" s="20">
        <f t="shared" ref="F16" si="2">D16+E16</f>
        <v>754.33333333333337</v>
      </c>
      <c r="G16" s="20">
        <v>25519.93</v>
      </c>
      <c r="H16" s="24" t="s">
        <v>43</v>
      </c>
      <c r="I16" t="s">
        <v>44</v>
      </c>
      <c r="J16" t="s">
        <v>45</v>
      </c>
    </row>
    <row r="17" spans="1:8" ht="15.75" thickBot="1" x14ac:dyDescent="0.3">
      <c r="A17" s="23">
        <v>105000</v>
      </c>
      <c r="B17" s="21">
        <v>3.1E-2</v>
      </c>
      <c r="C17" s="12">
        <v>15</v>
      </c>
      <c r="D17" s="12">
        <v>730.17</v>
      </c>
      <c r="E17" s="12"/>
      <c r="F17" s="12">
        <f t="shared" ref="F17:F18" si="3">D17+E17</f>
        <v>730.17</v>
      </c>
      <c r="G17" s="12">
        <v>26430.84</v>
      </c>
      <c r="H17" s="16"/>
    </row>
    <row r="18" spans="1:8" ht="15.75" thickBot="1" x14ac:dyDescent="0.3">
      <c r="A18" s="11">
        <v>105000</v>
      </c>
      <c r="B18" s="21">
        <v>3.2000000000000001E-2</v>
      </c>
      <c r="C18" s="12">
        <v>20</v>
      </c>
      <c r="D18" s="12">
        <v>592.9</v>
      </c>
      <c r="E18" s="12"/>
      <c r="F18" s="12">
        <f t="shared" si="3"/>
        <v>592.9</v>
      </c>
      <c r="G18" s="12">
        <v>37295.03</v>
      </c>
    </row>
    <row r="19" spans="1:8" ht="15.75" thickBot="1" x14ac:dyDescent="0.3"/>
    <row r="20" spans="1:8" ht="15.75" thickBot="1" x14ac:dyDescent="0.3">
      <c r="A20" s="18">
        <v>90000</v>
      </c>
      <c r="B20" s="19">
        <v>0.03</v>
      </c>
      <c r="C20" s="20">
        <v>15</v>
      </c>
      <c r="D20" s="20">
        <v>621.52</v>
      </c>
      <c r="E20" s="20"/>
      <c r="F20" s="20">
        <f t="shared" ref="F20:F21" si="4">D20+E20</f>
        <v>621.52</v>
      </c>
      <c r="G20" s="20">
        <v>25519.93</v>
      </c>
    </row>
    <row r="21" spans="1:8" ht="15.75" thickBot="1" x14ac:dyDescent="0.3">
      <c r="A21" s="23">
        <v>95000</v>
      </c>
      <c r="B21" s="21">
        <v>0.03</v>
      </c>
      <c r="C21" s="12">
        <v>15</v>
      </c>
      <c r="D21" s="12">
        <v>656.05</v>
      </c>
      <c r="E21" s="12"/>
      <c r="F21" s="12">
        <f t="shared" si="4"/>
        <v>656.05</v>
      </c>
      <c r="G21" s="12"/>
    </row>
    <row r="22" spans="1:8" ht="15.75" thickBot="1" x14ac:dyDescent="0.3">
      <c r="A22" s="11"/>
      <c r="B22" s="22"/>
      <c r="C22" s="12"/>
      <c r="D22" s="12"/>
      <c r="E22" s="12"/>
      <c r="F22" s="12"/>
      <c r="G22" s="12"/>
    </row>
    <row r="30" spans="1:8" x14ac:dyDescent="0.25">
      <c r="A30" t="s">
        <v>16</v>
      </c>
      <c r="B30" s="17">
        <v>120000</v>
      </c>
      <c r="D30">
        <v>100000</v>
      </c>
    </row>
    <row r="31" spans="1:8" x14ac:dyDescent="0.25">
      <c r="A31" t="s">
        <v>17</v>
      </c>
      <c r="B31" s="17">
        <v>10000</v>
      </c>
      <c r="D31">
        <v>50000</v>
      </c>
    </row>
    <row r="32" spans="1:8" x14ac:dyDescent="0.25">
      <c r="B32" s="17">
        <v>130000</v>
      </c>
      <c r="D32">
        <v>150000</v>
      </c>
      <c r="F32" t="s">
        <v>18</v>
      </c>
    </row>
    <row r="33" spans="6:6" x14ac:dyDescent="0.25">
      <c r="F33" t="s"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4" workbookViewId="0">
      <selection activeCell="D16" sqref="D16"/>
    </sheetView>
  </sheetViews>
  <sheetFormatPr baseColWidth="10" defaultRowHeight="15" x14ac:dyDescent="0.25"/>
  <cols>
    <col min="1" max="1" width="26.7109375" customWidth="1"/>
    <col min="3" max="3" width="25.42578125" customWidth="1"/>
    <col min="4" max="4" width="29.85546875" customWidth="1"/>
  </cols>
  <sheetData>
    <row r="1" spans="1:3" x14ac:dyDescent="0.25">
      <c r="A1" s="15" t="s">
        <v>20</v>
      </c>
      <c r="B1" s="15">
        <v>2360</v>
      </c>
      <c r="C1" s="15"/>
    </row>
    <row r="2" spans="1:3" x14ac:dyDescent="0.25">
      <c r="A2" s="15" t="s">
        <v>21</v>
      </c>
      <c r="B2" s="15">
        <v>-350</v>
      </c>
      <c r="C2" s="15"/>
    </row>
    <row r="3" spans="1:3" x14ac:dyDescent="0.25">
      <c r="A3" s="15" t="s">
        <v>22</v>
      </c>
      <c r="B3" s="15">
        <v>-75</v>
      </c>
      <c r="C3" s="15" t="s">
        <v>23</v>
      </c>
    </row>
    <row r="4" spans="1:3" x14ac:dyDescent="0.25">
      <c r="A4" s="15" t="s">
        <v>24</v>
      </c>
      <c r="B4" s="15">
        <v>-75</v>
      </c>
      <c r="C4" s="15" t="s">
        <v>23</v>
      </c>
    </row>
    <row r="5" spans="1:3" x14ac:dyDescent="0.25">
      <c r="A5" s="15" t="s">
        <v>25</v>
      </c>
      <c r="B5" s="15">
        <v>-105</v>
      </c>
      <c r="C5" s="15"/>
    </row>
    <row r="6" spans="1:3" x14ac:dyDescent="0.25">
      <c r="A6" s="15" t="s">
        <v>26</v>
      </c>
      <c r="B6" s="15">
        <v>-100</v>
      </c>
      <c r="C6" s="15"/>
    </row>
    <row r="7" spans="1:3" x14ac:dyDescent="0.25">
      <c r="A7" s="15" t="s">
        <v>27</v>
      </c>
      <c r="B7" s="15">
        <v>0</v>
      </c>
      <c r="C7" s="15" t="s">
        <v>42</v>
      </c>
    </row>
    <row r="8" spans="1:3" x14ac:dyDescent="0.25">
      <c r="A8" s="15" t="s">
        <v>28</v>
      </c>
      <c r="B8" s="15">
        <v>-34</v>
      </c>
      <c r="C8" s="15"/>
    </row>
    <row r="9" spans="1:3" x14ac:dyDescent="0.25">
      <c r="A9" s="15" t="s">
        <v>29</v>
      </c>
      <c r="B9" s="15">
        <v>-90</v>
      </c>
      <c r="C9" s="15"/>
    </row>
    <row r="10" spans="1:3" x14ac:dyDescent="0.25">
      <c r="A10" s="15" t="s">
        <v>30</v>
      </c>
      <c r="B10" s="15">
        <v>-180</v>
      </c>
      <c r="C10" s="15"/>
    </row>
    <row r="11" spans="1:3" x14ac:dyDescent="0.25">
      <c r="A11" s="15" t="s">
        <v>31</v>
      </c>
      <c r="B11" s="15">
        <v>-45</v>
      </c>
      <c r="C11" s="15"/>
    </row>
    <row r="12" spans="1:3" x14ac:dyDescent="0.25">
      <c r="A12" s="15" t="s">
        <v>32</v>
      </c>
      <c r="B12" s="15">
        <v>-80</v>
      </c>
      <c r="C12" s="15"/>
    </row>
    <row r="13" spans="1:3" x14ac:dyDescent="0.25">
      <c r="A13" s="15" t="s">
        <v>33</v>
      </c>
      <c r="B13" s="15">
        <v>-30</v>
      </c>
      <c r="C13" s="15"/>
    </row>
    <row r="14" spans="1:3" x14ac:dyDescent="0.25">
      <c r="A14" s="15" t="s">
        <v>34</v>
      </c>
      <c r="B14" s="15">
        <v>0</v>
      </c>
      <c r="C14" s="15">
        <v>-31</v>
      </c>
    </row>
    <row r="15" spans="1:3" x14ac:dyDescent="0.25">
      <c r="A15" s="15" t="s">
        <v>35</v>
      </c>
      <c r="B15" s="15">
        <v>0</v>
      </c>
      <c r="C15" s="15">
        <v>-45</v>
      </c>
    </row>
    <row r="16" spans="1:3" x14ac:dyDescent="0.25">
      <c r="A16" s="15" t="s">
        <v>36</v>
      </c>
      <c r="B16" s="15">
        <v>-300</v>
      </c>
      <c r="C16" s="15"/>
    </row>
    <row r="17" spans="1:4" x14ac:dyDescent="0.25">
      <c r="A17" s="15" t="s">
        <v>37</v>
      </c>
      <c r="B17" s="15">
        <v>300</v>
      </c>
      <c r="C17" s="15"/>
    </row>
    <row r="18" spans="1:4" x14ac:dyDescent="0.25">
      <c r="A18" s="15"/>
      <c r="B18" s="15"/>
      <c r="C18" s="15"/>
    </row>
    <row r="19" spans="1:4" x14ac:dyDescent="0.25">
      <c r="A19" s="15" t="s">
        <v>38</v>
      </c>
      <c r="B19" s="15">
        <f>SUM(B1:B18)</f>
        <v>1196</v>
      </c>
      <c r="C19" s="15"/>
    </row>
    <row r="20" spans="1:4" x14ac:dyDescent="0.25">
      <c r="A20" s="15" t="s">
        <v>3</v>
      </c>
      <c r="B20" s="15">
        <f>-722-30</f>
        <v>-752</v>
      </c>
      <c r="C20" s="15" t="s">
        <v>69</v>
      </c>
      <c r="D20" t="s">
        <v>53</v>
      </c>
    </row>
    <row r="21" spans="1:4" x14ac:dyDescent="0.25">
      <c r="A21" s="15"/>
      <c r="B21" s="15"/>
      <c r="C21" s="15"/>
    </row>
    <row r="22" spans="1:4" x14ac:dyDescent="0.25">
      <c r="A22" s="15" t="s">
        <v>39</v>
      </c>
      <c r="B22" s="15">
        <f>B19+B20</f>
        <v>444</v>
      </c>
      <c r="C22" s="15"/>
    </row>
    <row r="23" spans="1:4" x14ac:dyDescent="0.25">
      <c r="A23" s="15"/>
      <c r="B23" s="15"/>
      <c r="C23" s="15"/>
    </row>
    <row r="24" spans="1:4" x14ac:dyDescent="0.25">
      <c r="A24" s="15" t="s">
        <v>40</v>
      </c>
      <c r="B24">
        <v>300</v>
      </c>
    </row>
    <row r="25" spans="1:4" x14ac:dyDescent="0.25">
      <c r="A25" s="15" t="s">
        <v>41</v>
      </c>
      <c r="B25">
        <v>150</v>
      </c>
    </row>
    <row r="26" spans="1:4" x14ac:dyDescent="0.25">
      <c r="A26" s="15" t="s">
        <v>70</v>
      </c>
      <c r="B26">
        <f>SUM(B24:B25)</f>
        <v>450</v>
      </c>
    </row>
    <row r="28" spans="1:4" x14ac:dyDescent="0.25">
      <c r="A28" t="s">
        <v>48</v>
      </c>
      <c r="B28">
        <v>300</v>
      </c>
    </row>
    <row r="29" spans="1:4" x14ac:dyDescent="0.25">
      <c r="A29" t="s">
        <v>49</v>
      </c>
      <c r="B29">
        <f>B28*12</f>
        <v>3600</v>
      </c>
    </row>
    <row r="30" spans="1:4" x14ac:dyDescent="0.25">
      <c r="A30" t="s">
        <v>46</v>
      </c>
      <c r="B30">
        <f>300/2</f>
        <v>150</v>
      </c>
    </row>
    <row r="31" spans="1:4" x14ac:dyDescent="0.25">
      <c r="A31" t="s">
        <v>47</v>
      </c>
      <c r="B31">
        <f>B30*12</f>
        <v>1800</v>
      </c>
    </row>
    <row r="33" spans="1:3" x14ac:dyDescent="0.25">
      <c r="A33" t="s">
        <v>50</v>
      </c>
      <c r="B33">
        <f>B29+B31</f>
        <v>5400</v>
      </c>
    </row>
    <row r="35" spans="1:3" x14ac:dyDescent="0.25">
      <c r="A35" t="s">
        <v>37</v>
      </c>
      <c r="B35">
        <v>420</v>
      </c>
    </row>
    <row r="36" spans="1:3" x14ac:dyDescent="0.25">
      <c r="A36" t="s">
        <v>51</v>
      </c>
      <c r="B36">
        <f>B35*12</f>
        <v>5040</v>
      </c>
      <c r="C36" s="15" t="s">
        <v>67</v>
      </c>
    </row>
    <row r="37" spans="1:3" x14ac:dyDescent="0.25">
      <c r="A37" t="s">
        <v>64</v>
      </c>
      <c r="B37">
        <v>-840</v>
      </c>
      <c r="C37" s="15" t="s">
        <v>68</v>
      </c>
    </row>
    <row r="38" spans="1:3" x14ac:dyDescent="0.25">
      <c r="A38" t="s">
        <v>24</v>
      </c>
      <c r="B38">
        <v>-600</v>
      </c>
    </row>
    <row r="39" spans="1:3" x14ac:dyDescent="0.25">
      <c r="A39" t="s">
        <v>65</v>
      </c>
      <c r="B39">
        <f>SUM(B36:B38)</f>
        <v>3600</v>
      </c>
    </row>
    <row r="40" spans="1:3" x14ac:dyDescent="0.25">
      <c r="A40" t="s">
        <v>66</v>
      </c>
      <c r="B40">
        <f>B39/12</f>
        <v>300</v>
      </c>
    </row>
    <row r="43" spans="1:3" x14ac:dyDescent="0.25">
      <c r="A43" t="s">
        <v>52</v>
      </c>
      <c r="B43">
        <f>(B36*70)/100</f>
        <v>3528</v>
      </c>
    </row>
    <row r="45" spans="1:3" x14ac:dyDescent="0.25">
      <c r="B45">
        <v>105000</v>
      </c>
    </row>
    <row r="46" spans="1:3" x14ac:dyDescent="0.25">
      <c r="B46">
        <v>28000</v>
      </c>
    </row>
    <row r="47" spans="1:3" x14ac:dyDescent="0.25">
      <c r="B47">
        <v>6400</v>
      </c>
    </row>
    <row r="48" spans="1:3" x14ac:dyDescent="0.25">
      <c r="B48">
        <f>SUM(B45:B47)</f>
        <v>139400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A27" sqref="A27"/>
    </sheetView>
  </sheetViews>
  <sheetFormatPr baseColWidth="10" defaultRowHeight="15" x14ac:dyDescent="0.25"/>
  <cols>
    <col min="1" max="1" width="38.140625" customWidth="1"/>
  </cols>
  <sheetData>
    <row r="1" spans="1:2" x14ac:dyDescent="0.25">
      <c r="A1" t="s">
        <v>54</v>
      </c>
      <c r="B1">
        <v>5427</v>
      </c>
    </row>
    <row r="2" spans="1:2" x14ac:dyDescent="0.25">
      <c r="B2">
        <v>-1000</v>
      </c>
    </row>
    <row r="3" spans="1:2" x14ac:dyDescent="0.25">
      <c r="B3">
        <v>1896</v>
      </c>
    </row>
    <row r="4" spans="1:2" x14ac:dyDescent="0.25">
      <c r="B4">
        <v>1800</v>
      </c>
    </row>
    <row r="5" spans="1:2" x14ac:dyDescent="0.25">
      <c r="B5">
        <f>SUM(B1:B4)</f>
        <v>8123</v>
      </c>
    </row>
    <row r="6" spans="1:2" x14ac:dyDescent="0.25">
      <c r="B6">
        <v>-1000</v>
      </c>
    </row>
    <row r="8" spans="1:2" x14ac:dyDescent="0.25">
      <c r="A8" t="s">
        <v>55</v>
      </c>
      <c r="B8">
        <f>SUM(B7,B5)</f>
        <v>8123</v>
      </c>
    </row>
    <row r="10" spans="1:2" x14ac:dyDescent="0.25">
      <c r="A10" t="s">
        <v>56</v>
      </c>
      <c r="B10">
        <v>956.73</v>
      </c>
    </row>
    <row r="11" spans="1:2" x14ac:dyDescent="0.25">
      <c r="A11" t="s">
        <v>57</v>
      </c>
      <c r="B11">
        <v>254.07</v>
      </c>
    </row>
    <row r="12" spans="1:2" x14ac:dyDescent="0.25">
      <c r="A12" t="s">
        <v>58</v>
      </c>
      <c r="B12">
        <v>405.98</v>
      </c>
    </row>
    <row r="13" spans="1:2" x14ac:dyDescent="0.25">
      <c r="A13" t="s">
        <v>35</v>
      </c>
      <c r="B13">
        <v>22460</v>
      </c>
    </row>
    <row r="15" spans="1:2" x14ac:dyDescent="0.25">
      <c r="B15">
        <f>SUM(B10:B14)</f>
        <v>24076.78</v>
      </c>
    </row>
    <row r="16" spans="1:2" x14ac:dyDescent="0.25">
      <c r="A16" t="s">
        <v>36</v>
      </c>
      <c r="B16">
        <v>29700</v>
      </c>
    </row>
    <row r="17" spans="1:2" x14ac:dyDescent="0.25">
      <c r="A17" t="s">
        <v>59</v>
      </c>
      <c r="B17">
        <v>25000</v>
      </c>
    </row>
    <row r="19" spans="1:2" x14ac:dyDescent="0.25">
      <c r="A19" t="s">
        <v>61</v>
      </c>
      <c r="B19">
        <f>SUM(B15:B18)</f>
        <v>78776.78</v>
      </c>
    </row>
    <row r="20" spans="1:2" x14ac:dyDescent="0.25">
      <c r="A20" t="s">
        <v>60</v>
      </c>
      <c r="B20">
        <v>6400</v>
      </c>
    </row>
    <row r="21" spans="1:2" x14ac:dyDescent="0.25">
      <c r="A21" t="s">
        <v>62</v>
      </c>
      <c r="B21">
        <f>B8</f>
        <v>8123</v>
      </c>
    </row>
    <row r="22" spans="1:2" x14ac:dyDescent="0.25">
      <c r="A22" t="s">
        <v>55</v>
      </c>
      <c r="B22">
        <f>SUM(B19:B21)</f>
        <v>93299.78</v>
      </c>
    </row>
    <row r="24" spans="1:2" x14ac:dyDescent="0.25">
      <c r="B24">
        <f>B22</f>
        <v>93299.78</v>
      </c>
    </row>
    <row r="25" spans="1:2" x14ac:dyDescent="0.25">
      <c r="B25">
        <v>-6400</v>
      </c>
    </row>
    <row r="26" spans="1:2" x14ac:dyDescent="0.25">
      <c r="B26">
        <v>-28000</v>
      </c>
    </row>
    <row r="27" spans="1:2" x14ac:dyDescent="0.25">
      <c r="A27" t="s">
        <v>63</v>
      </c>
      <c r="B27">
        <f>SUM(B24:B26)</f>
        <v>58899.78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tabSelected="1" workbookViewId="0">
      <selection activeCell="C2" sqref="C2"/>
    </sheetView>
  </sheetViews>
  <sheetFormatPr baseColWidth="10" defaultRowHeight="15.75" x14ac:dyDescent="0.25"/>
  <cols>
    <col min="1" max="1" width="46.140625" style="26" customWidth="1"/>
    <col min="2" max="2" width="11.42578125" style="26"/>
    <col min="3" max="3" width="52" style="26" customWidth="1"/>
    <col min="4" max="16384" width="11.42578125" style="26"/>
  </cols>
  <sheetData>
    <row r="1" spans="1:3" x14ac:dyDescent="0.25">
      <c r="A1" s="25" t="s">
        <v>71</v>
      </c>
      <c r="B1" s="26">
        <v>230</v>
      </c>
      <c r="C1" s="26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Prêt</vt:lpstr>
      <vt:lpstr>Budget</vt:lpstr>
      <vt:lpstr>Feuil3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delpy</cp:lastModifiedBy>
  <dcterms:created xsi:type="dcterms:W3CDTF">2013-09-14T09:13:23Z</dcterms:created>
  <dcterms:modified xsi:type="dcterms:W3CDTF">2013-10-30T21:19:45Z</dcterms:modified>
</cp:coreProperties>
</file>